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315" windowHeight="8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9" i="1" l="1"/>
  <c r="G9" i="1" s="1"/>
  <c r="F8" i="1"/>
  <c r="G8" i="1" s="1"/>
  <c r="F7" i="1"/>
  <c r="G7" i="1" s="1"/>
  <c r="F6" i="1"/>
  <c r="G6" i="1" s="1"/>
  <c r="F5" i="1"/>
  <c r="G5" i="1" s="1"/>
  <c r="F4" i="1"/>
  <c r="G4" i="1" s="1"/>
  <c r="B7" i="1"/>
  <c r="C6" i="1" s="1"/>
  <c r="B20" i="1" l="1"/>
  <c r="B36" i="1" s="1"/>
  <c r="D80" i="1" s="1"/>
  <c r="B14" i="1"/>
  <c r="B30" i="1" s="1"/>
  <c r="B80" i="1" s="1"/>
  <c r="B17" i="1"/>
  <c r="B33" i="1" s="1"/>
  <c r="C80" i="1" s="1"/>
  <c r="C5" i="1"/>
  <c r="C4" i="1"/>
  <c r="C51" i="1" l="1"/>
  <c r="C64" i="1" s="1"/>
  <c r="D51" i="1"/>
  <c r="D64" i="1" s="1"/>
  <c r="B51" i="1"/>
  <c r="B64" i="1" s="1"/>
  <c r="B16" i="1"/>
  <c r="B32" i="1" s="1"/>
  <c r="C79" i="1" s="1"/>
  <c r="B19" i="1"/>
  <c r="B35" i="1" s="1"/>
  <c r="D79" i="1" s="1"/>
  <c r="B13" i="1"/>
  <c r="B29" i="1" s="1"/>
  <c r="B79" i="1" s="1"/>
  <c r="B18" i="1"/>
  <c r="B12" i="1"/>
  <c r="B15" i="1"/>
  <c r="B50" i="1" l="1"/>
  <c r="B63" i="1" s="1"/>
  <c r="C50" i="1"/>
  <c r="C63" i="1" s="1"/>
  <c r="D50" i="1"/>
  <c r="D63" i="1" s="1"/>
  <c r="B28" i="1"/>
  <c r="B78" i="1" s="1"/>
  <c r="E12" i="1"/>
  <c r="F28" i="1" s="1"/>
  <c r="B31" i="1"/>
  <c r="C78" i="1" s="1"/>
  <c r="E15" i="1"/>
  <c r="F31" i="1" s="1"/>
  <c r="B34" i="1"/>
  <c r="D78" i="1" s="1"/>
  <c r="E18" i="1"/>
  <c r="F34" i="1" s="1"/>
  <c r="D49" i="1" l="1"/>
  <c r="C49" i="1"/>
  <c r="B49" i="1"/>
  <c r="C62" i="1" l="1"/>
  <c r="C66" i="1" s="1"/>
  <c r="C52" i="1"/>
  <c r="B62" i="1"/>
  <c r="B66" i="1" s="1"/>
  <c r="B52" i="1"/>
  <c r="D62" i="1"/>
  <c r="D66" i="1" s="1"/>
  <c r="D52" i="1"/>
</calcChain>
</file>

<file path=xl/sharedStrings.xml><?xml version="1.0" encoding="utf-8"?>
<sst xmlns="http://schemas.openxmlformats.org/spreadsheetml/2006/main" count="94" uniqueCount="76">
  <si>
    <t>Personas estudiadas</t>
  </si>
  <si>
    <t>Niños</t>
  </si>
  <si>
    <t>Adultos</t>
  </si>
  <si>
    <t>Ancianos</t>
  </si>
  <si>
    <t>Total</t>
  </si>
  <si>
    <t>%</t>
  </si>
  <si>
    <t>Interacción entre grupos</t>
  </si>
  <si>
    <t>Niño-Niño</t>
  </si>
  <si>
    <t>Niño-Adulto</t>
  </si>
  <si>
    <t>Niño-Anciano</t>
  </si>
  <si>
    <t>Adulto-Anciano</t>
  </si>
  <si>
    <t>Adulto-Adulto</t>
  </si>
  <si>
    <t>Anciano-Anciano</t>
  </si>
  <si>
    <t>Horas</t>
  </si>
  <si>
    <t>Días</t>
  </si>
  <si>
    <t>Duración de los contactos expresados en dia en toda la población (N)</t>
  </si>
  <si>
    <t>Tipos de interacciones entre grupos</t>
  </si>
  <si>
    <t>ni-ni   Niño susceptible contacta con niño infeccioso</t>
  </si>
  <si>
    <t>ni-ad  Niño susceptible contacta con adulto infeccioso</t>
  </si>
  <si>
    <t>ni-an  Niño susceptible contacta con anciano infeccioso</t>
  </si>
  <si>
    <t>ad-ni   Adulto susceptible contacta con niño infeccioso</t>
  </si>
  <si>
    <t>ad-ad  Adulto susceptible contacta con adulto infeccioso</t>
  </si>
  <si>
    <t>ad-an  Adulto susceptible contacta con anciano infeccioso</t>
  </si>
  <si>
    <t>an-ni   Anciano susceptible contacta con niño infeccioso</t>
  </si>
  <si>
    <t>an-ad  Anciano susceptible contacta con adulto infeccioso</t>
  </si>
  <si>
    <t>an-an  Anciano susceptible contacta con anciano infeccioso</t>
  </si>
  <si>
    <t>Niño-Adultos</t>
  </si>
  <si>
    <t>Niño-Ancianos</t>
  </si>
  <si>
    <t>Adultos-Adultos</t>
  </si>
  <si>
    <t>Adultos-Niños</t>
  </si>
  <si>
    <t>Adultos-Ancianos</t>
  </si>
  <si>
    <t>Ancianos-Niños</t>
  </si>
  <si>
    <t>Ancianos-Adultos</t>
  </si>
  <si>
    <t>Ancianos-Ancianos</t>
  </si>
  <si>
    <t xml:space="preserve"> </t>
  </si>
  <si>
    <t>Tasa de ataque niños</t>
  </si>
  <si>
    <t>Tasa de ataque adultos</t>
  </si>
  <si>
    <t>Tasa de ataque ancianos</t>
  </si>
  <si>
    <t>Tasas de contagio BETA Día</t>
  </si>
  <si>
    <t xml:space="preserve">Matriz WAIFW </t>
  </si>
  <si>
    <t>Prevalencia de la enfermedad en niños</t>
  </si>
  <si>
    <t>Prevalencia de la enfermedad en adultos</t>
  </si>
  <si>
    <t>Prevalencia de la enfermedad en ancianos</t>
  </si>
  <si>
    <t>FI_Lambda</t>
  </si>
  <si>
    <t>Niño_s</t>
  </si>
  <si>
    <t>Adulto_s</t>
  </si>
  <si>
    <t>Anciano_s</t>
  </si>
  <si>
    <r>
      <t>TC_Beta</t>
    </r>
    <r>
      <rPr>
        <b/>
        <vertAlign val="subscript"/>
        <sz val="10"/>
        <color theme="1"/>
        <rFont val="Arial"/>
        <family val="2"/>
      </rPr>
      <t>nis-nii</t>
    </r>
  </si>
  <si>
    <r>
      <t>TC_Beta</t>
    </r>
    <r>
      <rPr>
        <b/>
        <vertAlign val="subscript"/>
        <sz val="10"/>
        <color theme="1"/>
        <rFont val="Arial"/>
        <family val="2"/>
      </rPr>
      <t>ads-nii</t>
    </r>
  </si>
  <si>
    <r>
      <t>TC_Beta</t>
    </r>
    <r>
      <rPr>
        <b/>
        <vertAlign val="subscript"/>
        <sz val="10"/>
        <color theme="1"/>
        <rFont val="Arial"/>
        <family val="2"/>
      </rPr>
      <t>ans-nii</t>
    </r>
  </si>
  <si>
    <r>
      <t>TC_Beta</t>
    </r>
    <r>
      <rPr>
        <b/>
        <vertAlign val="subscript"/>
        <sz val="10"/>
        <color theme="1"/>
        <rFont val="Arial"/>
        <family val="2"/>
      </rPr>
      <t>nis-adi</t>
    </r>
  </si>
  <si>
    <r>
      <t>TC_Beta</t>
    </r>
    <r>
      <rPr>
        <b/>
        <vertAlign val="subscript"/>
        <sz val="10"/>
        <color theme="1"/>
        <rFont val="Arial"/>
        <family val="2"/>
      </rPr>
      <t>ads-adi</t>
    </r>
  </si>
  <si>
    <r>
      <t>TC_Beta</t>
    </r>
    <r>
      <rPr>
        <b/>
        <vertAlign val="subscript"/>
        <sz val="10"/>
        <color theme="1"/>
        <rFont val="Arial"/>
        <family val="2"/>
      </rPr>
      <t>ans-adi</t>
    </r>
  </si>
  <si>
    <r>
      <t>TC_Beta</t>
    </r>
    <r>
      <rPr>
        <b/>
        <vertAlign val="subscript"/>
        <sz val="10"/>
        <color theme="1"/>
        <rFont val="Arial"/>
        <family val="2"/>
      </rPr>
      <t>nis-ani</t>
    </r>
  </si>
  <si>
    <r>
      <t>TC_Beta</t>
    </r>
    <r>
      <rPr>
        <b/>
        <vertAlign val="subscript"/>
        <sz val="10"/>
        <color theme="1"/>
        <rFont val="Arial"/>
        <family val="2"/>
      </rPr>
      <t>ads-ani</t>
    </r>
  </si>
  <si>
    <r>
      <t>TC_Beta</t>
    </r>
    <r>
      <rPr>
        <b/>
        <vertAlign val="subscript"/>
        <sz val="10"/>
        <color theme="1"/>
        <rFont val="Arial"/>
        <family val="2"/>
      </rPr>
      <t>ans-ani</t>
    </r>
  </si>
  <si>
    <t>Niño_i</t>
  </si>
  <si>
    <t>Adulto_i</t>
  </si>
  <si>
    <t>Anciano_i</t>
  </si>
  <si>
    <t>Matriz FI_Lambda</t>
  </si>
  <si>
    <t>Total contactos niños al día</t>
  </si>
  <si>
    <t>Total contactos adultos al día</t>
  </si>
  <si>
    <t>Total contactos ancianos al día</t>
  </si>
  <si>
    <t>Tasas de contagio BETA en niños al día</t>
  </si>
  <si>
    <t>Tasas de contagio BETA en adultos al día</t>
  </si>
  <si>
    <t>Tasas de contagio BETA en ancianos al día</t>
  </si>
  <si>
    <t>Podemos estimar Ro como</t>
  </si>
  <si>
    <t>Duración media de la infecciosidad (días)</t>
  </si>
  <si>
    <t>Matriz de Ro</t>
  </si>
  <si>
    <t>Ro = β * Duración media de la infecciosidad</t>
  </si>
  <si>
    <t>Totales</t>
  </si>
  <si>
    <t>Tamaño población</t>
  </si>
  <si>
    <t>Minutos de interacción entre grupos</t>
  </si>
  <si>
    <t>para los tres grupos</t>
  </si>
  <si>
    <t>http://www.proyectosame.com/brotes/inicio.htm</t>
  </si>
  <si>
    <t>Manual de manejo de brotes y de alertas y crisis en salud pública. Anexo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</si>
</sst>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/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" fontId="0" fillId="4" borderId="17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4" borderId="15" xfId="0" applyNumberForma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left"/>
    </xf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" fontId="1" fillId="4" borderId="1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7" xfId="0" applyBorder="1"/>
    <xf numFmtId="164" fontId="0" fillId="4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4" fontId="0" fillId="0" borderId="9" xfId="0" applyNumberFormat="1" applyFont="1" applyBorder="1" applyAlignment="1" applyProtection="1">
      <alignment horizontal="center" vertical="center"/>
      <protection locked="0"/>
    </xf>
    <xf numFmtId="164" fontId="0" fillId="0" borderId="12" xfId="0" applyNumberFormat="1" applyFont="1" applyBorder="1" applyAlignment="1" applyProtection="1">
      <alignment horizontal="center" vertical="center"/>
      <protection locked="0"/>
    </xf>
    <xf numFmtId="164" fontId="0" fillId="0" borderId="15" xfId="0" applyNumberFormat="1" applyFont="1" applyBorder="1" applyAlignment="1" applyProtection="1">
      <alignment horizontal="center" vertical="center"/>
      <protection locked="0"/>
    </xf>
    <xf numFmtId="164" fontId="5" fillId="5" borderId="4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" fillId="0" borderId="11" xfId="0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yectosame.com/brotes/inicio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88" sqref="C88"/>
    </sheetView>
  </sheetViews>
  <sheetFormatPr baseColWidth="10" defaultRowHeight="15" x14ac:dyDescent="0.25"/>
  <cols>
    <col min="1" max="1" width="20.42578125" customWidth="1"/>
    <col min="2" max="2" width="17.140625" customWidth="1"/>
    <col min="3" max="3" width="13.42578125" customWidth="1"/>
    <col min="4" max="4" width="17.140625" customWidth="1"/>
    <col min="5" max="5" width="20.85546875" customWidth="1"/>
    <col min="8" max="8" width="16.85546875" customWidth="1"/>
  </cols>
  <sheetData>
    <row r="1" spans="1:8" ht="34.5" customHeight="1" x14ac:dyDescent="0.4">
      <c r="A1" s="80" t="s">
        <v>75</v>
      </c>
      <c r="E1" s="79"/>
      <c r="F1" s="79"/>
      <c r="G1" s="79"/>
    </row>
    <row r="2" spans="1:8" ht="36" customHeight="1" thickBot="1" x14ac:dyDescent="0.45">
      <c r="A2" s="81" t="s">
        <v>74</v>
      </c>
      <c r="E2" s="79"/>
      <c r="F2" s="79"/>
      <c r="G2" s="79"/>
    </row>
    <row r="3" spans="1:8" ht="45" customHeight="1" thickTop="1" thickBot="1" x14ac:dyDescent="0.3">
      <c r="A3" s="31" t="s">
        <v>0</v>
      </c>
      <c r="B3" s="32" t="s">
        <v>71</v>
      </c>
      <c r="C3" s="32" t="s">
        <v>5</v>
      </c>
      <c r="D3" s="33" t="s">
        <v>6</v>
      </c>
      <c r="E3" s="33" t="s">
        <v>72</v>
      </c>
      <c r="F3" s="32" t="s">
        <v>13</v>
      </c>
      <c r="G3" s="34" t="s">
        <v>14</v>
      </c>
      <c r="H3" s="1"/>
    </row>
    <row r="4" spans="1:8" ht="20.100000000000001" customHeight="1" x14ac:dyDescent="0.25">
      <c r="A4" s="29" t="s">
        <v>1</v>
      </c>
      <c r="B4" s="43">
        <v>20</v>
      </c>
      <c r="C4" s="35">
        <f>(B4/B7)*100</f>
        <v>20</v>
      </c>
      <c r="D4" s="30" t="s">
        <v>7</v>
      </c>
      <c r="E4" s="43">
        <v>360</v>
      </c>
      <c r="F4" s="37">
        <f>E4/60</f>
        <v>6</v>
      </c>
      <c r="G4" s="38">
        <f>F4/24</f>
        <v>0.25</v>
      </c>
    </row>
    <row r="5" spans="1:8" ht="20.100000000000001" customHeight="1" x14ac:dyDescent="0.25">
      <c r="A5" s="19" t="s">
        <v>2</v>
      </c>
      <c r="B5" s="44">
        <v>50</v>
      </c>
      <c r="C5" s="36">
        <f>(B5/B7)*100</f>
        <v>50</v>
      </c>
      <c r="D5" s="21" t="s">
        <v>8</v>
      </c>
      <c r="E5" s="44">
        <v>180</v>
      </c>
      <c r="F5" s="39">
        <f t="shared" ref="F5:F9" si="0">E5/60</f>
        <v>3</v>
      </c>
      <c r="G5" s="40">
        <f t="shared" ref="G5:G9" si="1">F5/24</f>
        <v>0.125</v>
      </c>
    </row>
    <row r="6" spans="1:8" ht="20.100000000000001" customHeight="1" x14ac:dyDescent="0.25">
      <c r="A6" s="19" t="s">
        <v>3</v>
      </c>
      <c r="B6" s="44">
        <v>30</v>
      </c>
      <c r="C6" s="36">
        <f>(B6/B7)*100</f>
        <v>30</v>
      </c>
      <c r="D6" s="21" t="s">
        <v>9</v>
      </c>
      <c r="E6" s="44">
        <v>120</v>
      </c>
      <c r="F6" s="39">
        <f t="shared" si="0"/>
        <v>2</v>
      </c>
      <c r="G6" s="40">
        <f t="shared" si="1"/>
        <v>8.3333333333333329E-2</v>
      </c>
    </row>
    <row r="7" spans="1:8" ht="20.100000000000001" customHeight="1" x14ac:dyDescent="0.25">
      <c r="A7" s="19" t="s">
        <v>4</v>
      </c>
      <c r="B7" s="35">
        <f>SUM(B4:B6)</f>
        <v>100</v>
      </c>
      <c r="C7" s="20"/>
      <c r="D7" s="21" t="s">
        <v>11</v>
      </c>
      <c r="E7" s="44">
        <v>360</v>
      </c>
      <c r="F7" s="39">
        <f t="shared" si="0"/>
        <v>6</v>
      </c>
      <c r="G7" s="40">
        <f t="shared" si="1"/>
        <v>0.25</v>
      </c>
    </row>
    <row r="8" spans="1:8" ht="20.100000000000001" customHeight="1" x14ac:dyDescent="0.25">
      <c r="A8" s="22"/>
      <c r="B8" s="23"/>
      <c r="C8" s="23"/>
      <c r="D8" s="21" t="s">
        <v>10</v>
      </c>
      <c r="E8" s="44">
        <v>60</v>
      </c>
      <c r="F8" s="39">
        <f t="shared" si="0"/>
        <v>1</v>
      </c>
      <c r="G8" s="40">
        <f t="shared" si="1"/>
        <v>4.1666666666666664E-2</v>
      </c>
    </row>
    <row r="9" spans="1:8" ht="20.100000000000001" customHeight="1" thickBot="1" x14ac:dyDescent="0.3">
      <c r="A9" s="24"/>
      <c r="B9" s="25"/>
      <c r="C9" s="25"/>
      <c r="D9" s="26" t="s">
        <v>12</v>
      </c>
      <c r="E9" s="45">
        <v>130</v>
      </c>
      <c r="F9" s="41">
        <f t="shared" si="0"/>
        <v>2.1666666666666665</v>
      </c>
      <c r="G9" s="42">
        <f t="shared" si="1"/>
        <v>9.0277777777777776E-2</v>
      </c>
    </row>
    <row r="10" spans="1:8" ht="16.5" thickTop="1" thickBot="1" x14ac:dyDescent="0.3"/>
    <row r="11" spans="1:8" ht="87" customHeight="1" thickTop="1" x14ac:dyDescent="0.25">
      <c r="A11" s="27" t="s">
        <v>16</v>
      </c>
      <c r="B11" s="28" t="s">
        <v>15</v>
      </c>
      <c r="C11" s="53"/>
      <c r="D11" s="54"/>
      <c r="E11" s="55"/>
      <c r="F11" t="s">
        <v>34</v>
      </c>
    </row>
    <row r="12" spans="1:8" x14ac:dyDescent="0.25">
      <c r="A12" s="48" t="s">
        <v>7</v>
      </c>
      <c r="B12" s="39">
        <f>B4*(C4/100)*G4</f>
        <v>1</v>
      </c>
      <c r="C12" s="94" t="s">
        <v>60</v>
      </c>
      <c r="D12" s="94"/>
      <c r="E12" s="56">
        <f>B12+B13+B14</f>
        <v>2.75</v>
      </c>
    </row>
    <row r="13" spans="1:8" x14ac:dyDescent="0.25">
      <c r="A13" s="48" t="s">
        <v>26</v>
      </c>
      <c r="B13" s="39">
        <f>B4*(C5/100)*G5</f>
        <v>1.25</v>
      </c>
      <c r="C13" s="23"/>
      <c r="D13" s="23"/>
      <c r="E13" s="49"/>
    </row>
    <row r="14" spans="1:8" x14ac:dyDescent="0.25">
      <c r="A14" s="48" t="s">
        <v>27</v>
      </c>
      <c r="B14" s="39">
        <f>B4*(C6/100)*G6</f>
        <v>0.5</v>
      </c>
      <c r="C14" s="23"/>
      <c r="D14" s="23"/>
      <c r="E14" s="49"/>
    </row>
    <row r="15" spans="1:8" x14ac:dyDescent="0.25">
      <c r="A15" s="48" t="s">
        <v>29</v>
      </c>
      <c r="B15" s="39">
        <f>B5*(C4/100)*G5</f>
        <v>1.25</v>
      </c>
      <c r="C15" s="94" t="s">
        <v>61</v>
      </c>
      <c r="D15" s="94"/>
      <c r="E15" s="56">
        <f>B15+B16+B17</f>
        <v>8.125</v>
      </c>
    </row>
    <row r="16" spans="1:8" x14ac:dyDescent="0.25">
      <c r="A16" s="48" t="s">
        <v>28</v>
      </c>
      <c r="B16" s="39">
        <f>B5*(C5/100)*G7</f>
        <v>6.25</v>
      </c>
      <c r="C16" s="23"/>
      <c r="D16" s="23"/>
      <c r="E16" s="49"/>
    </row>
    <row r="17" spans="1:6" x14ac:dyDescent="0.25">
      <c r="A17" s="48" t="s">
        <v>30</v>
      </c>
      <c r="B17" s="39">
        <f>B5*(C6/100)*G8</f>
        <v>0.625</v>
      </c>
      <c r="C17" s="23"/>
      <c r="D17" s="23"/>
      <c r="E17" s="49"/>
    </row>
    <row r="18" spans="1:6" x14ac:dyDescent="0.25">
      <c r="A18" s="48" t="s">
        <v>31</v>
      </c>
      <c r="B18" s="39">
        <f>B6*(C4/100)*G6</f>
        <v>0.5</v>
      </c>
      <c r="C18" s="94" t="s">
        <v>62</v>
      </c>
      <c r="D18" s="94"/>
      <c r="E18" s="56">
        <f>B18+B19+B20</f>
        <v>1.9375</v>
      </c>
    </row>
    <row r="19" spans="1:6" x14ac:dyDescent="0.25">
      <c r="A19" s="48" t="s">
        <v>32</v>
      </c>
      <c r="B19" s="39">
        <f>B6*(C5/100)*G8</f>
        <v>0.625</v>
      </c>
      <c r="C19" s="23"/>
      <c r="D19" s="23"/>
      <c r="E19" s="50"/>
    </row>
    <row r="20" spans="1:6" ht="15.75" thickBot="1" x14ac:dyDescent="0.3">
      <c r="A20" s="51" t="s">
        <v>33</v>
      </c>
      <c r="B20" s="41">
        <f>B6*(C6/100)*G9</f>
        <v>0.8125</v>
      </c>
      <c r="C20" s="25"/>
      <c r="D20" s="25"/>
      <c r="E20" s="52"/>
    </row>
    <row r="21" spans="1:6" ht="15.75" thickTop="1" x14ac:dyDescent="0.25">
      <c r="A21" s="3"/>
    </row>
    <row r="22" spans="1:6" ht="15.75" thickBot="1" x14ac:dyDescent="0.3">
      <c r="A22" s="3"/>
    </row>
    <row r="23" spans="1:6" ht="34.5" customHeight="1" thickTop="1" x14ac:dyDescent="0.25">
      <c r="A23" s="57" t="s">
        <v>35</v>
      </c>
      <c r="B23" s="64">
        <v>0.14895</v>
      </c>
    </row>
    <row r="24" spans="1:6" ht="36.75" customHeight="1" x14ac:dyDescent="0.25">
      <c r="A24" s="58" t="s">
        <v>36</v>
      </c>
      <c r="B24" s="65">
        <v>0.10199999999999999</v>
      </c>
    </row>
    <row r="25" spans="1:6" ht="33" customHeight="1" thickBot="1" x14ac:dyDescent="0.3">
      <c r="A25" s="59" t="s">
        <v>37</v>
      </c>
      <c r="B25" s="66">
        <v>8.9999999999999993E-3</v>
      </c>
    </row>
    <row r="26" spans="1:6" ht="16.5" thickTop="1" thickBot="1" x14ac:dyDescent="0.3"/>
    <row r="27" spans="1:6" ht="51" customHeight="1" thickTop="1" x14ac:dyDescent="0.25">
      <c r="A27" s="60"/>
      <c r="B27" s="28" t="s">
        <v>38</v>
      </c>
      <c r="C27" s="46"/>
      <c r="D27" s="46"/>
      <c r="E27" s="46"/>
      <c r="F27" s="47"/>
    </row>
    <row r="28" spans="1:6" ht="44.25" customHeight="1" x14ac:dyDescent="0.25">
      <c r="A28" s="58" t="s">
        <v>17</v>
      </c>
      <c r="B28" s="61">
        <f>B12*B23</f>
        <v>0.14895</v>
      </c>
      <c r="C28" s="92" t="s">
        <v>63</v>
      </c>
      <c r="D28" s="93"/>
      <c r="E28" s="93"/>
      <c r="F28" s="63">
        <f>E12*B23</f>
        <v>0.40961249999999999</v>
      </c>
    </row>
    <row r="29" spans="1:6" ht="57.75" customHeight="1" x14ac:dyDescent="0.25">
      <c r="A29" s="58" t="s">
        <v>18</v>
      </c>
      <c r="B29" s="61">
        <f>B13*B23</f>
        <v>0.18618750000000001</v>
      </c>
      <c r="C29" s="23"/>
      <c r="D29" s="23"/>
      <c r="E29" s="23"/>
      <c r="F29" s="50"/>
    </row>
    <row r="30" spans="1:6" ht="58.5" customHeight="1" x14ac:dyDescent="0.25">
      <c r="A30" s="58" t="s">
        <v>19</v>
      </c>
      <c r="B30" s="61">
        <f>B14*B23</f>
        <v>7.4475E-2</v>
      </c>
      <c r="C30" s="23"/>
      <c r="D30" s="23"/>
      <c r="E30" s="23"/>
      <c r="F30" s="50"/>
    </row>
    <row r="31" spans="1:6" ht="46.5" customHeight="1" x14ac:dyDescent="0.25">
      <c r="A31" s="58" t="s">
        <v>20</v>
      </c>
      <c r="B31" s="61">
        <f>B15*B24</f>
        <v>0.1275</v>
      </c>
      <c r="C31" s="92" t="s">
        <v>64</v>
      </c>
      <c r="D31" s="93"/>
      <c r="E31" s="93"/>
      <c r="F31" s="63">
        <f>E15*B24</f>
        <v>0.82874999999999999</v>
      </c>
    </row>
    <row r="32" spans="1:6" ht="43.5" customHeight="1" x14ac:dyDescent="0.25">
      <c r="A32" s="58" t="s">
        <v>21</v>
      </c>
      <c r="B32" s="61">
        <f>B16*B24</f>
        <v>0.63749999999999996</v>
      </c>
      <c r="C32" s="23"/>
      <c r="D32" s="23"/>
      <c r="E32" s="23"/>
      <c r="F32" s="50"/>
    </row>
    <row r="33" spans="1:6" ht="63" customHeight="1" x14ac:dyDescent="0.25">
      <c r="A33" s="58" t="s">
        <v>22</v>
      </c>
      <c r="B33" s="61">
        <f>B17*B24</f>
        <v>6.3750000000000001E-2</v>
      </c>
      <c r="C33" s="23"/>
      <c r="D33" s="23"/>
      <c r="E33" s="23"/>
      <c r="F33" s="50"/>
    </row>
    <row r="34" spans="1:6" ht="58.5" customHeight="1" x14ac:dyDescent="0.25">
      <c r="A34" s="58" t="s">
        <v>23</v>
      </c>
      <c r="B34" s="61">
        <f>B18*B25</f>
        <v>4.4999999999999997E-3</v>
      </c>
      <c r="C34" s="92" t="s">
        <v>65</v>
      </c>
      <c r="D34" s="93"/>
      <c r="E34" s="93"/>
      <c r="F34" s="63">
        <f>E18*B25</f>
        <v>1.7437499999999998E-2</v>
      </c>
    </row>
    <row r="35" spans="1:6" ht="48.75" customHeight="1" x14ac:dyDescent="0.25">
      <c r="A35" s="58" t="s">
        <v>24</v>
      </c>
      <c r="B35" s="61">
        <f>B19*B25</f>
        <v>5.6249999999999998E-3</v>
      </c>
      <c r="C35" s="23"/>
      <c r="D35" s="23"/>
      <c r="E35" s="23"/>
      <c r="F35" s="50"/>
    </row>
    <row r="36" spans="1:6" ht="59.25" customHeight="1" thickBot="1" x14ac:dyDescent="0.3">
      <c r="A36" s="59" t="s">
        <v>25</v>
      </c>
      <c r="B36" s="62">
        <f>B20*B25</f>
        <v>7.3124999999999996E-3</v>
      </c>
      <c r="C36" s="25"/>
      <c r="D36" s="25"/>
      <c r="E36" s="25"/>
      <c r="F36" s="52"/>
    </row>
    <row r="37" spans="1:6" ht="15.75" thickTop="1" x14ac:dyDescent="0.25"/>
    <row r="38" spans="1:6" ht="15.75" thickBot="1" x14ac:dyDescent="0.3"/>
    <row r="39" spans="1:6" ht="15.75" thickBot="1" x14ac:dyDescent="0.3">
      <c r="B39" s="89" t="s">
        <v>39</v>
      </c>
      <c r="C39" s="90"/>
      <c r="D39" s="91"/>
    </row>
    <row r="40" spans="1:6" ht="15.75" thickBot="1" x14ac:dyDescent="0.3">
      <c r="B40" s="4" t="s">
        <v>44</v>
      </c>
      <c r="C40" s="5" t="s">
        <v>45</v>
      </c>
      <c r="D40" s="5" t="s">
        <v>46</v>
      </c>
    </row>
    <row r="41" spans="1:6" ht="15.75" thickBot="1" x14ac:dyDescent="0.3">
      <c r="B41" s="6" t="s">
        <v>47</v>
      </c>
      <c r="C41" s="7" t="s">
        <v>48</v>
      </c>
      <c r="D41" s="7" t="s">
        <v>49</v>
      </c>
    </row>
    <row r="42" spans="1:6" ht="15.75" thickBot="1" x14ac:dyDescent="0.3">
      <c r="B42" s="6" t="s">
        <v>50</v>
      </c>
      <c r="C42" s="7" t="s">
        <v>51</v>
      </c>
      <c r="D42" s="7" t="s">
        <v>52</v>
      </c>
    </row>
    <row r="43" spans="1:6" ht="15.75" thickBot="1" x14ac:dyDescent="0.3">
      <c r="B43" s="6" t="s">
        <v>53</v>
      </c>
      <c r="C43" s="7" t="s">
        <v>54</v>
      </c>
      <c r="D43" s="7" t="s">
        <v>55</v>
      </c>
    </row>
    <row r="44" spans="1:6" x14ac:dyDescent="0.25">
      <c r="B44" s="13"/>
      <c r="C44" s="13"/>
      <c r="D44" s="13"/>
    </row>
    <row r="45" spans="1:6" x14ac:dyDescent="0.25">
      <c r="B45" s="13"/>
      <c r="C45" s="13"/>
      <c r="D45" s="13"/>
    </row>
    <row r="46" spans="1:6" ht="15.75" thickBot="1" x14ac:dyDescent="0.3"/>
    <row r="47" spans="1:6" ht="15.75" thickBot="1" x14ac:dyDescent="0.3">
      <c r="B47" s="83" t="s">
        <v>39</v>
      </c>
      <c r="C47" s="84"/>
      <c r="D47" s="85"/>
    </row>
    <row r="48" spans="1:6" ht="15.75" thickBot="1" x14ac:dyDescent="0.3">
      <c r="B48" s="8" t="s">
        <v>44</v>
      </c>
      <c r="C48" s="9" t="s">
        <v>45</v>
      </c>
      <c r="D48" s="9" t="s">
        <v>46</v>
      </c>
    </row>
    <row r="49" spans="1:6" ht="22.5" customHeight="1" thickBot="1" x14ac:dyDescent="0.3">
      <c r="A49" s="10" t="s">
        <v>56</v>
      </c>
      <c r="B49" s="67">
        <f>B28</f>
        <v>0.14895</v>
      </c>
      <c r="C49" s="68">
        <f>B31</f>
        <v>0.1275</v>
      </c>
      <c r="D49" s="68">
        <f>B34</f>
        <v>4.4999999999999997E-3</v>
      </c>
    </row>
    <row r="50" spans="1:6" ht="24" customHeight="1" thickBot="1" x14ac:dyDescent="0.3">
      <c r="A50" s="10" t="s">
        <v>57</v>
      </c>
      <c r="B50" s="67">
        <f>B29</f>
        <v>0.18618750000000001</v>
      </c>
      <c r="C50" s="68">
        <f>B32</f>
        <v>0.63749999999999996</v>
      </c>
      <c r="D50" s="68">
        <f>B35</f>
        <v>5.6249999999999998E-3</v>
      </c>
    </row>
    <row r="51" spans="1:6" ht="27" customHeight="1" thickBot="1" x14ac:dyDescent="0.3">
      <c r="A51" s="10" t="s">
        <v>58</v>
      </c>
      <c r="B51" s="67">
        <f>B30</f>
        <v>7.4475E-2</v>
      </c>
      <c r="C51" s="68">
        <f>B33</f>
        <v>6.3750000000000001E-2</v>
      </c>
      <c r="D51" s="68">
        <f>B36</f>
        <v>7.3124999999999996E-3</v>
      </c>
    </row>
    <row r="52" spans="1:6" ht="27" customHeight="1" x14ac:dyDescent="0.25">
      <c r="A52" s="10" t="s">
        <v>70</v>
      </c>
      <c r="B52" s="69">
        <f>SUM(B49:B51)</f>
        <v>0.40961249999999999</v>
      </c>
      <c r="C52" s="69">
        <f>SUM(C49:C51)</f>
        <v>0.82874999999999988</v>
      </c>
      <c r="D52" s="69">
        <f>SUM(D49:D51)</f>
        <v>1.7437499999999998E-2</v>
      </c>
      <c r="E52" s="17"/>
    </row>
    <row r="53" spans="1:6" ht="27" customHeight="1" x14ac:dyDescent="0.25">
      <c r="A53" s="10"/>
      <c r="B53" s="18"/>
      <c r="C53" s="18"/>
      <c r="D53" s="18"/>
    </row>
    <row r="54" spans="1:6" ht="15.75" thickBot="1" x14ac:dyDescent="0.3"/>
    <row r="55" spans="1:6" ht="30.75" thickTop="1" x14ac:dyDescent="0.25">
      <c r="A55" s="70" t="s">
        <v>40</v>
      </c>
      <c r="B55" s="73">
        <v>0.15</v>
      </c>
    </row>
    <row r="56" spans="1:6" ht="45" x14ac:dyDescent="0.25">
      <c r="A56" s="71" t="s">
        <v>41</v>
      </c>
      <c r="B56" s="74">
        <v>0.2</v>
      </c>
      <c r="F56" t="s">
        <v>34</v>
      </c>
    </row>
    <row r="57" spans="1:6" ht="45.75" thickBot="1" x14ac:dyDescent="0.3">
      <c r="A57" s="72" t="s">
        <v>42</v>
      </c>
      <c r="B57" s="75">
        <v>0.09</v>
      </c>
    </row>
    <row r="58" spans="1:6" ht="15.75" thickTop="1" x14ac:dyDescent="0.25">
      <c r="A58" s="11"/>
      <c r="B58" s="2"/>
    </row>
    <row r="59" spans="1:6" ht="15.75" thickBot="1" x14ac:dyDescent="0.3">
      <c r="A59" s="11"/>
      <c r="B59" s="2"/>
    </row>
    <row r="60" spans="1:6" ht="15.75" thickBot="1" x14ac:dyDescent="0.3">
      <c r="B60" s="83" t="s">
        <v>59</v>
      </c>
      <c r="C60" s="84"/>
      <c r="D60" s="85"/>
    </row>
    <row r="61" spans="1:6" ht="15.75" thickBot="1" x14ac:dyDescent="0.3">
      <c r="B61" s="8" t="s">
        <v>44</v>
      </c>
      <c r="C61" s="9" t="s">
        <v>45</v>
      </c>
      <c r="D61" s="9" t="s">
        <v>46</v>
      </c>
    </row>
    <row r="62" spans="1:6" ht="15.75" thickBot="1" x14ac:dyDescent="0.3">
      <c r="A62" s="10" t="s">
        <v>56</v>
      </c>
      <c r="B62" s="76">
        <f>B49*B55</f>
        <v>2.2342499999999998E-2</v>
      </c>
      <c r="C62" s="76">
        <f>C49*B55</f>
        <v>1.9125E-2</v>
      </c>
      <c r="D62" s="76">
        <f>D49*B55</f>
        <v>6.7499999999999993E-4</v>
      </c>
    </row>
    <row r="63" spans="1:6" ht="15.75" thickBot="1" x14ac:dyDescent="0.3">
      <c r="A63" s="10" t="s">
        <v>57</v>
      </c>
      <c r="B63" s="76">
        <f>B50*B56</f>
        <v>3.72375E-2</v>
      </c>
      <c r="C63" s="76">
        <f>C50*B56</f>
        <v>0.1275</v>
      </c>
      <c r="D63" s="76">
        <f>D50*B56</f>
        <v>1.1249999999999999E-3</v>
      </c>
    </row>
    <row r="64" spans="1:6" ht="15.75" thickBot="1" x14ac:dyDescent="0.3">
      <c r="A64" s="10" t="s">
        <v>58</v>
      </c>
      <c r="B64" s="76">
        <f>B51*B57</f>
        <v>6.7027499999999995E-3</v>
      </c>
      <c r="C64" s="76">
        <f>C51*B57</f>
        <v>5.7374999999999995E-3</v>
      </c>
      <c r="D64" s="76">
        <f>D51*B57</f>
        <v>6.5812499999999996E-4</v>
      </c>
    </row>
    <row r="65" spans="1:7" ht="15.75" thickBot="1" x14ac:dyDescent="0.3">
      <c r="A65" s="11"/>
      <c r="B65" s="15"/>
      <c r="C65" s="16"/>
      <c r="D65" s="16"/>
    </row>
    <row r="66" spans="1:7" ht="15.75" thickBot="1" x14ac:dyDescent="0.3">
      <c r="A66" s="14" t="s">
        <v>43</v>
      </c>
      <c r="B66" s="76">
        <f>SUM(B62:B64)</f>
        <v>6.6282749999999988E-2</v>
      </c>
      <c r="C66" s="76">
        <f>SUM(C62:C64)</f>
        <v>0.15236250000000001</v>
      </c>
      <c r="D66" s="76">
        <f>SUM(D62:D64)</f>
        <v>2.4581249999999998E-3</v>
      </c>
    </row>
    <row r="68" spans="1:7" x14ac:dyDescent="0.25">
      <c r="A68" s="12"/>
    </row>
    <row r="70" spans="1:7" x14ac:dyDescent="0.25">
      <c r="A70" s="88" t="s">
        <v>66</v>
      </c>
      <c r="B70" s="88"/>
      <c r="C70" s="88"/>
      <c r="D70" s="86" t="s">
        <v>69</v>
      </c>
      <c r="E70" s="87"/>
      <c r="F70" s="87"/>
      <c r="G70" s="87"/>
    </row>
    <row r="72" spans="1:7" x14ac:dyDescent="0.25">
      <c r="A72" s="82" t="s">
        <v>67</v>
      </c>
      <c r="B72" s="82"/>
      <c r="C72" s="2">
        <v>7</v>
      </c>
      <c r="D72" t="s">
        <v>73</v>
      </c>
    </row>
    <row r="75" spans="1:7" ht="15.75" thickBot="1" x14ac:dyDescent="0.3"/>
    <row r="76" spans="1:7" ht="15.75" thickBot="1" x14ac:dyDescent="0.3">
      <c r="B76" s="83" t="s">
        <v>68</v>
      </c>
      <c r="C76" s="84"/>
      <c r="D76" s="85"/>
    </row>
    <row r="77" spans="1:7" ht="15.75" thickBot="1" x14ac:dyDescent="0.3">
      <c r="B77" s="8" t="s">
        <v>44</v>
      </c>
      <c r="C77" s="9" t="s">
        <v>45</v>
      </c>
      <c r="D77" s="9" t="s">
        <v>46</v>
      </c>
    </row>
    <row r="78" spans="1:7" ht="15.75" thickBot="1" x14ac:dyDescent="0.3">
      <c r="A78" s="10" t="s">
        <v>56</v>
      </c>
      <c r="B78" s="77">
        <f>B28*C72</f>
        <v>1.0426500000000001</v>
      </c>
      <c r="C78" s="78">
        <f>B31*C72</f>
        <v>0.89250000000000007</v>
      </c>
      <c r="D78" s="78">
        <f>B34*C72</f>
        <v>3.15E-2</v>
      </c>
    </row>
    <row r="79" spans="1:7" ht="15.75" thickBot="1" x14ac:dyDescent="0.3">
      <c r="A79" s="10" t="s">
        <v>57</v>
      </c>
      <c r="B79" s="77">
        <f>B29*C72</f>
        <v>1.3033125000000001</v>
      </c>
      <c r="C79" s="78">
        <f>B32*C72</f>
        <v>4.4624999999999995</v>
      </c>
      <c r="D79" s="78">
        <f>B35*C72</f>
        <v>3.9375E-2</v>
      </c>
    </row>
    <row r="80" spans="1:7" ht="15.75" thickBot="1" x14ac:dyDescent="0.3">
      <c r="A80" s="10" t="s">
        <v>58</v>
      </c>
      <c r="B80" s="77">
        <f>B30*C72</f>
        <v>0.52132500000000004</v>
      </c>
      <c r="C80" s="78">
        <f>B33*C72</f>
        <v>0.44625000000000004</v>
      </c>
      <c r="D80" s="78">
        <f>B36*C72</f>
        <v>5.1187499999999997E-2</v>
      </c>
    </row>
  </sheetData>
  <sheetProtection sheet="1" objects="1" scenarios="1"/>
  <mergeCells count="13">
    <mergeCell ref="C34:E34"/>
    <mergeCell ref="C12:D12"/>
    <mergeCell ref="C15:D15"/>
    <mergeCell ref="C18:D18"/>
    <mergeCell ref="C28:E28"/>
    <mergeCell ref="C31:E31"/>
    <mergeCell ref="A72:B72"/>
    <mergeCell ref="B76:D76"/>
    <mergeCell ref="D70:G70"/>
    <mergeCell ref="A70:C70"/>
    <mergeCell ref="B39:D39"/>
    <mergeCell ref="B47:D47"/>
    <mergeCell ref="B60:D60"/>
  </mergeCells>
  <hyperlinks>
    <hyperlink ref="A2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Mata DONADO CAMPOS</dc:creator>
  <cp:lastModifiedBy>Beatriz</cp:lastModifiedBy>
  <dcterms:created xsi:type="dcterms:W3CDTF">2013-04-20T10:34:59Z</dcterms:created>
  <dcterms:modified xsi:type="dcterms:W3CDTF">2016-11-15T10:13:16Z</dcterms:modified>
</cp:coreProperties>
</file>